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市级1.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<sst xmlns="http://schemas.openxmlformats.org/spreadsheetml/2006/main" count="29" uniqueCount="21">
  <si>
    <t>海口市琼山区2024年市级财政衔接推进乡村振兴补助资金分配表</t>
  </si>
  <si>
    <t>分配因素</t>
  </si>
  <si>
    <t>占比</t>
  </si>
  <si>
    <t>甲子镇</t>
  </si>
  <si>
    <t>旧州镇</t>
  </si>
  <si>
    <t>三门坡镇</t>
  </si>
  <si>
    <t>大坡镇</t>
  </si>
  <si>
    <t>云龙镇</t>
  </si>
  <si>
    <t>红旗镇</t>
  </si>
  <si>
    <t>龙塘镇</t>
  </si>
  <si>
    <t>区乡村振兴局（三保障“雨露计划”占比38%）</t>
  </si>
  <si>
    <t>小计</t>
  </si>
  <si>
    <t>巩固拓展脱贫攻坚成果同乡村振兴有效衔接重点工作任务的村居</t>
  </si>
  <si>
    <t>村居数量</t>
  </si>
  <si>
    <t>分配资金(万元)</t>
  </si>
  <si>
    <t>脱贫人口的数量</t>
  </si>
  <si>
    <t>人数</t>
  </si>
  <si>
    <t>2023年村集体经济收入低于10万元以下的村庄</t>
  </si>
  <si>
    <t>新型农村集体经济</t>
  </si>
  <si>
    <t>个数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</si>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</sst>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zoomScale="90" zoomScaleNormal="90" workbookViewId="0">
      <pane ySplit="2" topLeftCell="A4" activePane="bottomLeft" state="frozen"/>
      <selection/>
      <selection pane="bottomLeft" activeCell="A12" sqref="A12:A14"/>
    </sheetView>
  </sheetViews>
  <sheetFormatPr defaultColWidth="9" defaultRowHeight="13.5"/>
  <cols>
    <col min="1" max="1" width="21.2416666666667" style="1" customWidth="1"/>
    <col min="2" max="2" width="17.0833333333333" customWidth="1"/>
    <col min="3" max="3" width="19.8583333333333" customWidth="1"/>
    <col min="4" max="4" width="11.1083333333333" customWidth="1"/>
    <col min="5" max="5" width="12.5" customWidth="1"/>
    <col min="6" max="6" width="16.8" customWidth="1"/>
    <col min="7" max="7" width="17.375" customWidth="1"/>
    <col min="8" max="8" width="13.25" customWidth="1"/>
    <col min="9" max="9" width="18.125" customWidth="1"/>
    <col min="10" max="10" width="16.25" customWidth="1"/>
    <col min="11" max="11" width="12.775" customWidth="1"/>
    <col min="12" max="16" width="9" customWidth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9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</row>
    <row r="3" ht="29" customHeight="1" spans="1:11">
      <c r="A3" s="5" t="s">
        <v>12</v>
      </c>
      <c r="B3" s="6" t="s">
        <v>13</v>
      </c>
      <c r="C3" s="7">
        <v>18</v>
      </c>
      <c r="D3" s="7">
        <v>11</v>
      </c>
      <c r="E3" s="7">
        <v>15</v>
      </c>
      <c r="F3" s="7">
        <v>5</v>
      </c>
      <c r="G3" s="7">
        <v>8</v>
      </c>
      <c r="H3" s="7">
        <v>12</v>
      </c>
      <c r="I3" s="7">
        <v>11</v>
      </c>
      <c r="J3" s="7"/>
      <c r="K3" s="15">
        <v>80</v>
      </c>
    </row>
    <row r="4" ht="29" customHeight="1" spans="1:11">
      <c r="A4" s="5"/>
      <c r="B4" s="6" t="s">
        <v>2</v>
      </c>
      <c r="C4" s="8">
        <f t="shared" ref="C4:I4" si="0">C3/80</f>
        <v>0.225</v>
      </c>
      <c r="D4" s="8">
        <f t="shared" si="0"/>
        <v>0.1375</v>
      </c>
      <c r="E4" s="8">
        <f t="shared" si="0"/>
        <v>0.1875</v>
      </c>
      <c r="F4" s="8">
        <f t="shared" si="0"/>
        <v>0.0625</v>
      </c>
      <c r="G4" s="8">
        <f t="shared" si="0"/>
        <v>0.1</v>
      </c>
      <c r="H4" s="8">
        <f t="shared" si="0"/>
        <v>0.15</v>
      </c>
      <c r="I4" s="8">
        <f t="shared" si="0"/>
        <v>0.1375</v>
      </c>
      <c r="J4" s="8"/>
      <c r="K4" s="16">
        <v>1</v>
      </c>
    </row>
    <row r="5" ht="39" customHeight="1" spans="1:11">
      <c r="A5" s="5"/>
      <c r="B5" s="9" t="s">
        <v>14</v>
      </c>
      <c r="C5" s="10">
        <f>C4*25</f>
        <v>5.625</v>
      </c>
      <c r="D5" s="10">
        <f t="shared" ref="D5:I5" si="1">D4*25</f>
        <v>3.4375</v>
      </c>
      <c r="E5" s="10">
        <f t="shared" si="1"/>
        <v>4.6875</v>
      </c>
      <c r="F5" s="10">
        <f t="shared" si="1"/>
        <v>1.5625</v>
      </c>
      <c r="G5" s="10">
        <f t="shared" si="1"/>
        <v>2.5</v>
      </c>
      <c r="H5" s="10">
        <f t="shared" si="1"/>
        <v>3.75</v>
      </c>
      <c r="I5" s="10">
        <f t="shared" si="1"/>
        <v>3.4375</v>
      </c>
      <c r="J5" s="12"/>
      <c r="K5" s="17">
        <v>25</v>
      </c>
    </row>
    <row r="6" ht="29" customHeight="1" spans="1:11">
      <c r="A6" s="5" t="s">
        <v>15</v>
      </c>
      <c r="B6" s="11" t="s">
        <v>16</v>
      </c>
      <c r="C6" s="11">
        <v>3218</v>
      </c>
      <c r="D6" s="11">
        <v>2208</v>
      </c>
      <c r="E6" s="11">
        <v>1225</v>
      </c>
      <c r="F6" s="11">
        <v>121</v>
      </c>
      <c r="G6" s="11">
        <v>349</v>
      </c>
      <c r="H6" s="11">
        <v>689</v>
      </c>
      <c r="I6" s="11">
        <v>806</v>
      </c>
      <c r="J6" s="11"/>
      <c r="K6" s="6"/>
    </row>
    <row r="7" ht="29" customHeight="1" spans="1:11">
      <c r="A7" s="5"/>
      <c r="B7" s="9" t="s">
        <v>2</v>
      </c>
      <c r="C7" s="10">
        <f t="shared" ref="C7:I7" si="2">C6/8616</f>
        <v>0.373491179201486</v>
      </c>
      <c r="D7" s="10">
        <f t="shared" si="2"/>
        <v>0.256267409470752</v>
      </c>
      <c r="E7" s="10">
        <f t="shared" si="2"/>
        <v>0.142177344475395</v>
      </c>
      <c r="F7" s="10">
        <f t="shared" si="2"/>
        <v>0.0140436397400186</v>
      </c>
      <c r="G7" s="10">
        <f t="shared" si="2"/>
        <v>0.0405060352831941</v>
      </c>
      <c r="H7" s="10">
        <f t="shared" si="2"/>
        <v>0.0799675023212628</v>
      </c>
      <c r="I7" s="10">
        <f t="shared" si="2"/>
        <v>0.0935468895078923</v>
      </c>
      <c r="J7" s="10"/>
      <c r="K7" s="16">
        <v>1</v>
      </c>
    </row>
    <row r="8" ht="29" customHeight="1" spans="1:11">
      <c r="A8" s="5"/>
      <c r="B8" s="9" t="s">
        <v>14</v>
      </c>
      <c r="C8" s="10">
        <f>C7*67</f>
        <v>25.0239090064995</v>
      </c>
      <c r="D8" s="10">
        <f t="shared" ref="D8:I8" si="3">D7*67</f>
        <v>17.1699164345404</v>
      </c>
      <c r="E8" s="10">
        <f t="shared" si="3"/>
        <v>9.52588207985144</v>
      </c>
      <c r="F8" s="10">
        <f t="shared" si="3"/>
        <v>0.940923862581244</v>
      </c>
      <c r="G8" s="10">
        <f t="shared" si="3"/>
        <v>2.713904363974</v>
      </c>
      <c r="H8" s="10">
        <f t="shared" si="3"/>
        <v>5.3578226555246</v>
      </c>
      <c r="I8" s="10">
        <f t="shared" si="3"/>
        <v>6.26764159702878</v>
      </c>
      <c r="J8" s="12"/>
      <c r="K8" s="17">
        <v>67</v>
      </c>
    </row>
    <row r="9" ht="29" customHeight="1" spans="1:11">
      <c r="A9" s="5" t="s">
        <v>17</v>
      </c>
      <c r="B9" s="9" t="s">
        <v>13</v>
      </c>
      <c r="C9" s="12">
        <v>3</v>
      </c>
      <c r="D9" s="12">
        <v>2</v>
      </c>
      <c r="E9" s="12">
        <v>4</v>
      </c>
      <c r="F9" s="12">
        <v>0</v>
      </c>
      <c r="G9" s="12">
        <v>0</v>
      </c>
      <c r="H9" s="12">
        <v>0</v>
      </c>
      <c r="I9" s="12">
        <v>9</v>
      </c>
      <c r="J9" s="18"/>
      <c r="K9" s="17">
        <v>18</v>
      </c>
    </row>
    <row r="10" ht="29" customHeight="1" spans="1:11">
      <c r="A10" s="5"/>
      <c r="B10" s="9" t="s">
        <v>2</v>
      </c>
      <c r="C10" s="13">
        <f t="shared" ref="C10:I10" si="4">C9/18</f>
        <v>0.166666666666667</v>
      </c>
      <c r="D10" s="13">
        <f t="shared" si="4"/>
        <v>0.111111111111111</v>
      </c>
      <c r="E10" s="13">
        <f t="shared" si="4"/>
        <v>0.222222222222222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0.5</v>
      </c>
      <c r="J10" s="18"/>
      <c r="K10" s="16">
        <v>1</v>
      </c>
    </row>
    <row r="11" ht="29" customHeight="1" spans="1:11">
      <c r="A11" s="5"/>
      <c r="B11" s="9" t="s">
        <v>14</v>
      </c>
      <c r="C11" s="10">
        <f>C10*52</f>
        <v>8.66666666666667</v>
      </c>
      <c r="D11" s="12">
        <f t="shared" ref="D11:I11" si="5">D10*52</f>
        <v>5.77777777777778</v>
      </c>
      <c r="E11" s="12">
        <f t="shared" si="5"/>
        <v>11.5555555555556</v>
      </c>
      <c r="F11" s="12">
        <f t="shared" si="5"/>
        <v>0</v>
      </c>
      <c r="G11" s="12">
        <f t="shared" si="5"/>
        <v>0</v>
      </c>
      <c r="H11" s="12">
        <f t="shared" si="5"/>
        <v>0</v>
      </c>
      <c r="I11" s="12">
        <f t="shared" si="5"/>
        <v>26</v>
      </c>
      <c r="J11" s="18"/>
      <c r="K11" s="17">
        <v>52</v>
      </c>
    </row>
    <row r="12" ht="29" customHeight="1" spans="1:11">
      <c r="A12" s="5" t="s">
        <v>18</v>
      </c>
      <c r="B12" s="9" t="s">
        <v>19</v>
      </c>
      <c r="C12" s="11">
        <v>1</v>
      </c>
      <c r="D12" s="11">
        <v>2</v>
      </c>
      <c r="E12" s="11">
        <v>2</v>
      </c>
      <c r="F12" s="11">
        <v>0</v>
      </c>
      <c r="G12" s="11">
        <v>0</v>
      </c>
      <c r="H12" s="11">
        <v>0</v>
      </c>
      <c r="I12" s="11">
        <v>2</v>
      </c>
      <c r="J12" s="11"/>
      <c r="K12" s="19">
        <v>7</v>
      </c>
    </row>
    <row r="13" ht="29" customHeight="1" spans="1:11">
      <c r="A13" s="5"/>
      <c r="B13" s="9" t="s">
        <v>2</v>
      </c>
      <c r="C13" s="13">
        <f t="shared" ref="C13:I13" si="6">C12/7</f>
        <v>0.142857142857143</v>
      </c>
      <c r="D13" s="13">
        <f t="shared" si="6"/>
        <v>0.285714285714286</v>
      </c>
      <c r="E13" s="13">
        <f t="shared" si="6"/>
        <v>0.285714285714286</v>
      </c>
      <c r="F13" s="13">
        <f t="shared" si="6"/>
        <v>0</v>
      </c>
      <c r="G13" s="13">
        <f t="shared" si="6"/>
        <v>0</v>
      </c>
      <c r="H13" s="13">
        <f t="shared" si="6"/>
        <v>0</v>
      </c>
      <c r="I13" s="13">
        <f t="shared" si="6"/>
        <v>0.285714285714286</v>
      </c>
      <c r="J13" s="13"/>
      <c r="K13" s="16">
        <v>1</v>
      </c>
    </row>
    <row r="14" ht="37" customHeight="1" spans="1:11">
      <c r="A14" s="5"/>
      <c r="B14" s="9" t="s">
        <v>14</v>
      </c>
      <c r="C14" s="10">
        <f t="shared" ref="C14:J14" si="7">C12*10</f>
        <v>10</v>
      </c>
      <c r="D14" s="10">
        <f t="shared" si="7"/>
        <v>20</v>
      </c>
      <c r="E14" s="10">
        <f t="shared" si="7"/>
        <v>20</v>
      </c>
      <c r="F14" s="10">
        <f t="shared" si="7"/>
        <v>0</v>
      </c>
      <c r="G14" s="10">
        <f t="shared" si="7"/>
        <v>0</v>
      </c>
      <c r="H14" s="10">
        <f t="shared" si="7"/>
        <v>0</v>
      </c>
      <c r="I14" s="10">
        <f t="shared" si="7"/>
        <v>20</v>
      </c>
      <c r="J14" s="10">
        <f t="shared" si="7"/>
        <v>0</v>
      </c>
      <c r="K14" s="17">
        <v>70</v>
      </c>
    </row>
    <row r="15" ht="40" customHeight="1" spans="1:11">
      <c r="A15" s="3" t="s">
        <v>20</v>
      </c>
      <c r="B15" s="4"/>
      <c r="C15" s="14">
        <v>49</v>
      </c>
      <c r="D15" s="14">
        <v>46</v>
      </c>
      <c r="E15" s="14">
        <v>46</v>
      </c>
      <c r="F15" s="14">
        <v>3</v>
      </c>
      <c r="G15" s="14">
        <v>6</v>
      </c>
      <c r="H15" s="14">
        <v>9</v>
      </c>
      <c r="I15" s="14">
        <v>55</v>
      </c>
      <c r="J15" s="20">
        <v>130</v>
      </c>
      <c r="K15" s="4">
        <v>344</v>
      </c>
    </row>
    <row r="16" hidden="1"/>
    <row r="17" hidden="1"/>
    <row r="18" hidden="1"/>
    <row r="19" hidden="1"/>
    <row r="20" hidden="1"/>
    <row r="21" hidden="1" spans="11:11">
      <c r="K21">
        <v>344</v>
      </c>
    </row>
    <row r="22" hidden="1" spans="11:11">
      <c r="K22">
        <v>130</v>
      </c>
    </row>
    <row r="23" hidden="1" spans="11:12">
      <c r="K23">
        <f>344*0.55</f>
        <v>189.2</v>
      </c>
      <c r="L23" t="e">
        <f>K23-#REF!</f>
        <v>#REF!</v>
      </c>
    </row>
    <row r="24" hidden="1" spans="11:11">
      <c r="K24">
        <f>K21-K22-K23</f>
        <v>24.8</v>
      </c>
    </row>
    <row r="25" hidden="1"/>
    <row r="26" hidden="1"/>
    <row r="27" hidden="1"/>
    <row r="28" hidden="1"/>
    <row r="29" hidden="1"/>
    <row r="30" hidden="1"/>
    <row r="31" hidden="1"/>
    <row r="32" hidden="1"/>
    <row r="33" hidden="1" spans="12:12">
      <c r="L33">
        <f>189.2-70</f>
        <v>119.2</v>
      </c>
    </row>
    <row r="34" hidden="1"/>
    <row r="35" hidden="1"/>
    <row r="36" hidden="1"/>
  </sheetData>
  <mergeCells count="5">
    <mergeCell ref="A1:K1"/>
    <mergeCell ref="A3:A5"/>
    <mergeCell ref="A6:A8"/>
    <mergeCell ref="A9:A11"/>
    <mergeCell ref="A12:A14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市级1.4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N次方</cp:lastModifiedBy>
  <dcterms:created xsi:type="dcterms:W3CDTF">2023-05-12T11:15:00Z</dcterms:created>
  <dcterms:modified xsi:type="dcterms:W3CDTF">2024-02-04T03:30:46Z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